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novacion\osi\dc\Trabajos en Curso\2 Isabel\0 Temporal WEB\Transparencia\Actualizaciones 2026\"/>
    </mc:Choice>
  </mc:AlternateContent>
  <xr:revisionPtr revIDLastSave="0" documentId="13_ncr:1_{218B7FCC-CF70-4E32-B3A8-10B6475C99C5}" xr6:coauthVersionLast="47" xr6:coauthVersionMax="47" xr10:uidLastSave="{00000000-0000-0000-0000-000000000000}"/>
  <bookViews>
    <workbookView xWindow="-120" yWindow="-120" windowWidth="29040" windowHeight="15990" activeTab="4" xr2:uid="{AA71C6FA-6B68-43C8-BA1D-FE463171DCC2}"/>
  </bookViews>
  <sheets>
    <sheet name="2021" sheetId="5" r:id="rId1"/>
    <sheet name="2022" sheetId="3" r:id="rId2"/>
    <sheet name="2023" sheetId="2" r:id="rId3"/>
    <sheet name="2024" sheetId="1" r:id="rId4"/>
    <sheet name="2025" sheetId="6" r:id="rId5"/>
  </sheets>
  <definedNames>
    <definedName name="_xlnm.Print_Area" localSheetId="4">'2025'!$A$1:$E$12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3" i="6"/>
  <c r="C4" i="6"/>
  <c r="C5" i="6"/>
  <c r="C6" i="6"/>
  <c r="C7" i="6"/>
  <c r="C8" i="6"/>
  <c r="C9" i="6"/>
  <c r="C10" i="6"/>
  <c r="C3" i="6"/>
  <c r="K10" i="6"/>
  <c r="L10" i="6"/>
  <c r="L3" i="6"/>
  <c r="I10" i="6"/>
  <c r="L8" i="6"/>
  <c r="E3" i="6"/>
  <c r="E10" i="6"/>
  <c r="D10" i="6"/>
  <c r="B10" i="6"/>
  <c r="K8" i="5" l="1"/>
  <c r="L6" i="5" s="1"/>
  <c r="I8" i="5"/>
  <c r="J8" i="5" s="1"/>
  <c r="J6" i="5"/>
  <c r="J4" i="5"/>
  <c r="J3" i="5"/>
  <c r="K7" i="3"/>
  <c r="I7" i="3"/>
  <c r="J7" i="3" s="1"/>
  <c r="J6" i="3"/>
  <c r="J5" i="3"/>
  <c r="J4" i="3"/>
  <c r="J3" i="3"/>
  <c r="L8" i="2"/>
  <c r="J8" i="2"/>
  <c r="L7" i="2"/>
  <c r="J7" i="2"/>
  <c r="L6" i="2"/>
  <c r="J6" i="2"/>
  <c r="L5" i="2"/>
  <c r="J5" i="2"/>
  <c r="L4" i="2"/>
  <c r="J4" i="2"/>
  <c r="L3" i="2"/>
  <c r="J3" i="2"/>
  <c r="K9" i="1"/>
  <c r="I9" i="1"/>
  <c r="J9" i="1" s="1"/>
  <c r="J8" i="1"/>
  <c r="J7" i="1"/>
  <c r="J6" i="1"/>
  <c r="J5" i="1"/>
  <c r="J4" i="1"/>
  <c r="J3" i="1"/>
  <c r="C3" i="1"/>
  <c r="C4" i="1"/>
  <c r="C5" i="1"/>
  <c r="C6" i="1"/>
  <c r="C7" i="1"/>
  <c r="C8" i="1"/>
  <c r="B9" i="1"/>
  <c r="C9" i="1"/>
  <c r="D9" i="1"/>
  <c r="E3" i="1" s="1"/>
  <c r="D8" i="5"/>
  <c r="E6" i="5" s="1"/>
  <c r="B8" i="5"/>
  <c r="C4" i="5" s="1"/>
  <c r="C4" i="3"/>
  <c r="C5" i="3"/>
  <c r="C6" i="3"/>
  <c r="C3" i="3"/>
  <c r="D7" i="3"/>
  <c r="E4" i="3" s="1"/>
  <c r="B7" i="3"/>
  <c r="C7" i="3" s="1"/>
  <c r="E3" i="2"/>
  <c r="E4" i="2"/>
  <c r="E5" i="2"/>
  <c r="E6" i="2"/>
  <c r="E7" i="2"/>
  <c r="E8" i="2"/>
  <c r="C4" i="2"/>
  <c r="C5" i="2"/>
  <c r="C6" i="2"/>
  <c r="C7" i="2"/>
  <c r="C8" i="2"/>
  <c r="C3" i="2"/>
  <c r="E8" i="6" l="1"/>
  <c r="L5" i="6"/>
  <c r="E4" i="6"/>
  <c r="E6" i="6"/>
  <c r="L6" i="6"/>
  <c r="L4" i="6"/>
  <c r="L9" i="6"/>
  <c r="L7" i="6"/>
  <c r="E5" i="6"/>
  <c r="E7" i="6"/>
  <c r="E9" i="6"/>
  <c r="E3" i="5"/>
  <c r="J7" i="5"/>
  <c r="E5" i="5"/>
  <c r="E7" i="1"/>
  <c r="E5" i="1"/>
  <c r="L5" i="1"/>
  <c r="E9" i="1"/>
  <c r="E8" i="1"/>
  <c r="E6" i="1"/>
  <c r="E4" i="1"/>
  <c r="L3" i="1"/>
  <c r="L9" i="1"/>
  <c r="L3" i="3"/>
  <c r="L5" i="3"/>
  <c r="L7" i="3"/>
  <c r="E3" i="3"/>
  <c r="L4" i="3"/>
  <c r="L6" i="3"/>
  <c r="L7" i="1"/>
  <c r="J5" i="5"/>
  <c r="L3" i="5"/>
  <c r="L5" i="5"/>
  <c r="L7" i="5"/>
  <c r="L8" i="5"/>
  <c r="L4" i="5"/>
  <c r="L4" i="1"/>
  <c r="L6" i="1"/>
  <c r="L8" i="1"/>
  <c r="C6" i="5"/>
  <c r="E8" i="5"/>
  <c r="E4" i="5"/>
  <c r="C7" i="5"/>
  <c r="C3" i="5"/>
  <c r="C5" i="5"/>
  <c r="E7" i="5"/>
  <c r="C8" i="5"/>
  <c r="E7" i="3"/>
  <c r="E6" i="3"/>
  <c r="E5" i="3"/>
</calcChain>
</file>

<file path=xl/sharedStrings.xml><?xml version="1.0" encoding="utf-8"?>
<sst xmlns="http://schemas.openxmlformats.org/spreadsheetml/2006/main" count="124" uniqueCount="67">
  <si>
    <t>Procedimiento abierto</t>
  </si>
  <si>
    <t>Procedimiento abierto simplificado</t>
  </si>
  <si>
    <t xml:space="preserve">    Contratos menores</t>
  </si>
  <si>
    <t xml:space="preserve">    Contratos procedimiento emergencia</t>
  </si>
  <si>
    <t xml:space="preserve">    Procedimiento abierto simplificado (Prórrogas incluidas)</t>
  </si>
  <si>
    <t xml:space="preserve">    Procedimiento abierto (Prórrogas y modificaciones incluidas)</t>
  </si>
  <si>
    <t xml:space="preserve">    Contratos derivados de sistemas dinámicos de adquisición</t>
  </si>
  <si>
    <t xml:space="preserve">    Contratos derivados de acuerdos marco de la Generalitat</t>
  </si>
  <si>
    <t xml:space="preserve">     Procedimiento contratación</t>
  </si>
  <si>
    <t>Número</t>
  </si>
  <si>
    <t>% (sobre número)</t>
  </si>
  <si>
    <t xml:space="preserve">  Importe € (IVA excluido)</t>
  </si>
  <si>
    <t>% (sobre Importe)</t>
  </si>
  <si>
    <t>Total</t>
  </si>
  <si>
    <t>Contratos derivados de acuerdos marco del Estado</t>
  </si>
  <si>
    <t>Contratos derivados de acuerdos marco de la Generalitat</t>
  </si>
  <si>
    <t>Contratos derivados de sistemas dinámicos de adquisición</t>
  </si>
  <si>
    <t xml:space="preserve">     Contratos derivados de Acuerdos Marco</t>
  </si>
  <si>
    <t xml:space="preserve">     Procedimiento abierto</t>
  </si>
  <si>
    <t xml:space="preserve">     Procedimiento abierto simplificado</t>
  </si>
  <si>
    <t xml:space="preserve">     Procedimiento abierto simplificado abreviado</t>
  </si>
  <si>
    <t>Datos 2022</t>
  </si>
  <si>
    <t>Datos 2023</t>
  </si>
  <si>
    <t>Datos 2024</t>
  </si>
  <si>
    <t xml:space="preserve">     Contratos derivados de Acuerdos Marco </t>
  </si>
  <si>
    <t xml:space="preserve">     Adquisición centralizada del Estado</t>
  </si>
  <si>
    <t>Datos 2021</t>
  </si>
  <si>
    <t>%
(sobre número)</t>
  </si>
  <si>
    <t xml:space="preserve">  Importe € 
(IVA excluido)</t>
  </si>
  <si>
    <t>% 
(sobre Importe)</t>
  </si>
  <si>
    <t>Contractes derivats d'Acords marc de l'Estat</t>
  </si>
  <si>
    <t>Contractes derivats de sistemes dinàmics d'adquisició</t>
  </si>
  <si>
    <t>Contractes derivats d'Acords marc de la Generalitat</t>
  </si>
  <si>
    <t>Procediment obert</t>
  </si>
  <si>
    <t>Procediment obert simplificat</t>
  </si>
  <si>
    <t>Dades 2023</t>
  </si>
  <si>
    <t>Nombre</t>
  </si>
  <si>
    <t>% (sobre nombre)</t>
  </si>
  <si>
    <t xml:space="preserve">  Import € (IVA exclòs)</t>
  </si>
  <si>
    <t>% (sobre import)</t>
  </si>
  <si>
    <t xml:space="preserve">     Procediment contractació</t>
  </si>
  <si>
    <t xml:space="preserve">   Contractes derivats d'Acords marc de la Generalitat</t>
  </si>
  <si>
    <t xml:space="preserve">   Procediment obert (Pròrrogues i modificacions incloses)</t>
  </si>
  <si>
    <t xml:space="preserve">    Procediment obert simplificat (Pròrrogues incloses)</t>
  </si>
  <si>
    <t xml:space="preserve">    Contractes procediment emergència</t>
  </si>
  <si>
    <t xml:space="preserve">    Contractes menors</t>
  </si>
  <si>
    <t>Dades 2024</t>
  </si>
  <si>
    <t>Dades 2021</t>
  </si>
  <si>
    <t>Dades 2022</t>
  </si>
  <si>
    <t>Contractes derivats d'Acords marc</t>
  </si>
  <si>
    <t>Procediment obert simplificat abreujat</t>
  </si>
  <si>
    <t xml:space="preserve"> Adquisició centralitzada de l'Estat</t>
  </si>
  <si>
    <t xml:space="preserve">    Procedimiento abierto (Prórrogas incluidas)</t>
  </si>
  <si>
    <t xml:space="preserve">   Procediment obert (Pròrrogues incloses)</t>
  </si>
  <si>
    <t xml:space="preserve">     Contratación centralizada estatal</t>
  </si>
  <si>
    <t xml:space="preserve">    Procedimiento negociado sin publicidad</t>
  </si>
  <si>
    <t xml:space="preserve"> Contractació centralitzada estatal</t>
  </si>
  <si>
    <t>Contractes derivats de sistemes dinàmics d'adquisició
 (Pròrrogues incloses)</t>
  </si>
  <si>
    <t xml:space="preserve"> Procediment negociat sense publicitat</t>
  </si>
  <si>
    <t>Datos 2025</t>
  </si>
  <si>
    <t>Dades 2025</t>
  </si>
  <si>
    <t xml:space="preserve">    Contratos derivados de acuerdos marco de la Generalitat
   (Prórrogas y modificaciones incluidas)</t>
  </si>
  <si>
    <t xml:space="preserve">   Contractes derivats d'acords marc de la Generalitat
  (Pròrrogues i modificacions incloses)</t>
  </si>
  <si>
    <t xml:space="preserve">    Contratos derivados de sistemas dinámicos de adquisición
   (Prórrogas incluidas)</t>
  </si>
  <si>
    <t xml:space="preserve">  Import € 
(IVA exclòs)</t>
  </si>
  <si>
    <t>% 
(sobre nombre)</t>
  </si>
  <si>
    <t>% 
(sobre import)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</si>
</sst>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rgb="FFFF6699"/>
      </bottom>
      <diagonal/>
    </border>
    <border>
      <left/>
      <right/>
      <top style="hair">
        <color rgb="FFFF6699"/>
      </top>
      <bottom style="hair">
        <color rgb="FFFF6699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637B-7D26-4AAC-A47C-D0D6D6874FAD}">
  <dimension ref="A1:L33"/>
  <sheetViews>
    <sheetView showGridLines="0" workbookViewId="0">
      <selection activeCell="H12" sqref="H12:H15"/>
    </sheetView>
  </sheetViews>
  <sheetFormatPr baseColWidth="10" defaultRowHeight="15" x14ac:dyDescent="0.25"/>
  <cols>
    <col min="1" max="1" width="60.28515625" style="3" customWidth="1"/>
    <col min="2" max="2" width="11.140625" style="3" customWidth="1"/>
    <col min="3" max="3" width="14.85546875" style="3" customWidth="1"/>
    <col min="4" max="4" width="16.140625" style="3" customWidth="1"/>
    <col min="5" max="5" width="14.42578125" style="3" customWidth="1"/>
    <col min="6" max="7" width="11.42578125" style="3"/>
    <col min="8" max="8" width="59.85546875" style="3" customWidth="1"/>
    <col min="9" max="9" width="11.140625" style="3" customWidth="1"/>
    <col min="10" max="10" width="14.5703125" style="3" customWidth="1"/>
    <col min="11" max="11" width="16.140625" style="3" customWidth="1"/>
    <col min="12" max="12" width="13.5703125" style="3" customWidth="1"/>
    <col min="13" max="16384" width="11.42578125" style="3"/>
  </cols>
  <sheetData>
    <row r="1" spans="1:12" ht="29.25" customHeight="1" x14ac:dyDescent="0.25">
      <c r="A1" s="18" t="s">
        <v>26</v>
      </c>
      <c r="H1" s="18" t="s">
        <v>47</v>
      </c>
    </row>
    <row r="2" spans="1:12" s="1" customFormat="1" ht="36.75" customHeight="1" x14ac:dyDescent="0.25">
      <c r="A2" s="20" t="s">
        <v>8</v>
      </c>
      <c r="B2" s="21" t="s">
        <v>9</v>
      </c>
      <c r="C2" s="21" t="s">
        <v>10</v>
      </c>
      <c r="D2" s="21" t="s">
        <v>11</v>
      </c>
      <c r="E2" s="21" t="s">
        <v>12</v>
      </c>
      <c r="H2" s="20" t="s">
        <v>40</v>
      </c>
      <c r="I2" s="21" t="s">
        <v>36</v>
      </c>
      <c r="J2" s="21" t="s">
        <v>37</v>
      </c>
      <c r="K2" s="21" t="s">
        <v>38</v>
      </c>
      <c r="L2" s="21" t="s">
        <v>39</v>
      </c>
    </row>
    <row r="3" spans="1:12" ht="28.5" customHeight="1" x14ac:dyDescent="0.25">
      <c r="A3" s="24" t="s">
        <v>24</v>
      </c>
      <c r="B3" s="25">
        <v>5</v>
      </c>
      <c r="C3" s="32">
        <f>(B3*100)/B$8</f>
        <v>9.2592592592592595</v>
      </c>
      <c r="D3" s="27">
        <v>1319172.22</v>
      </c>
      <c r="E3" s="32">
        <f>(D3*100)/D$8</f>
        <v>35.865070685624232</v>
      </c>
      <c r="H3" s="33" t="s">
        <v>49</v>
      </c>
      <c r="I3" s="25">
        <v>5</v>
      </c>
      <c r="J3" s="32">
        <f>(I3*100)/I$8</f>
        <v>9.2592592592592595</v>
      </c>
      <c r="K3" s="27">
        <v>1319172.22</v>
      </c>
      <c r="L3" s="32">
        <f>(K3*100)/K$8</f>
        <v>35.865070685624232</v>
      </c>
    </row>
    <row r="4" spans="1:12" ht="28.5" customHeight="1" x14ac:dyDescent="0.25">
      <c r="A4" s="24" t="s">
        <v>18</v>
      </c>
      <c r="B4" s="25">
        <v>11</v>
      </c>
      <c r="C4" s="32">
        <f t="shared" ref="C4:C8" si="0">(B4*100)/B$8</f>
        <v>20.37037037037037</v>
      </c>
      <c r="D4" s="27">
        <v>1031884.5</v>
      </c>
      <c r="E4" s="32">
        <f t="shared" ref="E4:E8" si="1">(D4*100)/D$8</f>
        <v>28.054419256873082</v>
      </c>
      <c r="H4" s="33" t="s">
        <v>33</v>
      </c>
      <c r="I4" s="25">
        <v>11</v>
      </c>
      <c r="J4" s="32">
        <f t="shared" ref="J4:J8" si="2">(I4*100)/I$8</f>
        <v>20.37037037037037</v>
      </c>
      <c r="K4" s="27">
        <v>1031884.5</v>
      </c>
      <c r="L4" s="32">
        <f t="shared" ref="L4:L8" si="3">(K4*100)/K$8</f>
        <v>28.054419256873082</v>
      </c>
    </row>
    <row r="5" spans="1:12" ht="28.5" customHeight="1" x14ac:dyDescent="0.25">
      <c r="A5" s="24" t="s">
        <v>19</v>
      </c>
      <c r="B5" s="25">
        <v>31</v>
      </c>
      <c r="C5" s="32">
        <f t="shared" si="0"/>
        <v>57.407407407407405</v>
      </c>
      <c r="D5" s="27">
        <v>773446.04</v>
      </c>
      <c r="E5" s="32">
        <f t="shared" si="1"/>
        <v>21.028108745434423</v>
      </c>
      <c r="H5" s="33" t="s">
        <v>34</v>
      </c>
      <c r="I5" s="25">
        <v>31</v>
      </c>
      <c r="J5" s="32">
        <f t="shared" si="2"/>
        <v>57.407407407407405</v>
      </c>
      <c r="K5" s="27">
        <v>773446.04</v>
      </c>
      <c r="L5" s="32">
        <f t="shared" si="3"/>
        <v>21.028108745434423</v>
      </c>
    </row>
    <row r="6" spans="1:12" ht="28.5" customHeight="1" x14ac:dyDescent="0.25">
      <c r="A6" s="24" t="s">
        <v>20</v>
      </c>
      <c r="B6" s="25">
        <v>1</v>
      </c>
      <c r="C6" s="32">
        <f t="shared" si="0"/>
        <v>1.8518518518518519</v>
      </c>
      <c r="D6" s="27">
        <v>20291.96</v>
      </c>
      <c r="E6" s="32">
        <f t="shared" si="1"/>
        <v>0.55168883085626186</v>
      </c>
      <c r="H6" s="33" t="s">
        <v>50</v>
      </c>
      <c r="I6" s="25">
        <v>1</v>
      </c>
      <c r="J6" s="32">
        <f t="shared" si="2"/>
        <v>1.8518518518518519</v>
      </c>
      <c r="K6" s="27">
        <v>20291.96</v>
      </c>
      <c r="L6" s="32">
        <f t="shared" si="3"/>
        <v>0.55168883085626186</v>
      </c>
    </row>
    <row r="7" spans="1:12" ht="28.5" customHeight="1" x14ac:dyDescent="0.25">
      <c r="A7" s="24" t="s">
        <v>25</v>
      </c>
      <c r="B7" s="25">
        <v>6</v>
      </c>
      <c r="C7" s="32">
        <f t="shared" si="0"/>
        <v>11.111111111111111</v>
      </c>
      <c r="D7" s="27">
        <v>533358.41</v>
      </c>
      <c r="E7" s="32">
        <f t="shared" si="1"/>
        <v>14.500712481212005</v>
      </c>
      <c r="H7" s="33" t="s">
        <v>51</v>
      </c>
      <c r="I7" s="25">
        <v>6</v>
      </c>
      <c r="J7" s="32">
        <f t="shared" si="2"/>
        <v>11.111111111111111</v>
      </c>
      <c r="K7" s="27">
        <v>533358.41</v>
      </c>
      <c r="L7" s="32">
        <f t="shared" si="3"/>
        <v>14.500712481212005</v>
      </c>
    </row>
    <row r="8" spans="1:12" s="15" customFormat="1" ht="40.5" customHeight="1" x14ac:dyDescent="0.25">
      <c r="A8" s="14" t="s">
        <v>13</v>
      </c>
      <c r="B8" s="12">
        <f>SUM(B3:B7)</f>
        <v>54</v>
      </c>
      <c r="C8" s="17">
        <f t="shared" si="0"/>
        <v>100</v>
      </c>
      <c r="D8" s="13">
        <f>SUM(D3:D7)</f>
        <v>3678153.13</v>
      </c>
      <c r="E8" s="17">
        <f t="shared" si="1"/>
        <v>100</v>
      </c>
      <c r="H8" s="14" t="s">
        <v>13</v>
      </c>
      <c r="I8" s="12">
        <f>SUM(I3:I7)</f>
        <v>54</v>
      </c>
      <c r="J8" s="17">
        <f t="shared" si="2"/>
        <v>100</v>
      </c>
      <c r="K8" s="13">
        <f>SUM(K3:K7)</f>
        <v>3678153.13</v>
      </c>
      <c r="L8" s="17">
        <f t="shared" si="3"/>
        <v>100</v>
      </c>
    </row>
    <row r="9" spans="1:12" s="15" customFormat="1" ht="40.5" customHeight="1" x14ac:dyDescent="0.25">
      <c r="A9" s="7"/>
      <c r="B9" s="12"/>
      <c r="C9" s="16"/>
      <c r="D9" s="13"/>
      <c r="E9" s="16"/>
      <c r="H9" s="3"/>
      <c r="I9" s="3"/>
      <c r="J9" s="3"/>
      <c r="K9" s="3"/>
      <c r="L9" s="3"/>
    </row>
    <row r="10" spans="1:12" x14ac:dyDescent="0.25">
      <c r="D10" s="6"/>
    </row>
    <row r="11" spans="1:12" ht="17.25" customHeight="1" x14ac:dyDescent="0.25"/>
    <row r="13" spans="1:12" ht="36.75" customHeight="1" x14ac:dyDescent="0.25"/>
    <row r="14" spans="1:12" ht="28.5" customHeight="1" x14ac:dyDescent="0.25"/>
    <row r="15" spans="1:12" ht="28.5" customHeight="1" x14ac:dyDescent="0.25"/>
    <row r="16" spans="1:12" ht="28.5" customHeight="1" x14ac:dyDescent="0.25"/>
    <row r="17" spans="1:5" ht="28.5" customHeight="1" x14ac:dyDescent="0.25"/>
    <row r="18" spans="1:5" ht="28.5" customHeight="1" x14ac:dyDescent="0.25"/>
    <row r="19" spans="1:5" ht="28.5" customHeight="1" x14ac:dyDescent="0.25"/>
    <row r="26" spans="1:5" x14ac:dyDescent="0.25">
      <c r="A26" s="2"/>
      <c r="B26" s="5"/>
      <c r="C26" s="5"/>
      <c r="D26" s="5"/>
      <c r="E26" s="5"/>
    </row>
    <row r="27" spans="1:5" x14ac:dyDescent="0.25">
      <c r="B27" s="4"/>
      <c r="C27" s="11"/>
      <c r="D27" s="6"/>
      <c r="E27" s="11"/>
    </row>
    <row r="28" spans="1:5" x14ac:dyDescent="0.25">
      <c r="B28" s="4"/>
      <c r="C28" s="11"/>
      <c r="D28" s="6"/>
      <c r="E28" s="11"/>
    </row>
    <row r="29" spans="1:5" x14ac:dyDescent="0.25">
      <c r="B29" s="4"/>
      <c r="C29" s="11"/>
      <c r="D29" s="6"/>
      <c r="E29" s="11"/>
    </row>
    <row r="30" spans="1:5" x14ac:dyDescent="0.25">
      <c r="B30" s="4"/>
      <c r="C30" s="11"/>
      <c r="D30" s="6"/>
      <c r="E30" s="11"/>
    </row>
    <row r="31" spans="1:5" x14ac:dyDescent="0.25">
      <c r="B31" s="4"/>
      <c r="C31" s="11"/>
      <c r="D31" s="6"/>
      <c r="E31" s="11"/>
    </row>
    <row r="32" spans="1:5" x14ac:dyDescent="0.25">
      <c r="B32" s="4"/>
      <c r="C32" s="11"/>
      <c r="D32" s="6"/>
      <c r="E32" s="11"/>
    </row>
    <row r="33" spans="1:5" ht="18.75" x14ac:dyDescent="0.25">
      <c r="A33" s="7"/>
      <c r="B33" s="8"/>
      <c r="C33" s="4"/>
      <c r="D33" s="10"/>
      <c r="E33" s="4"/>
    </row>
  </sheetData>
  <pageMargins left="0.7" right="0.7" top="0.75" bottom="0.75" header="0.3" footer="0.3"/>
  <ignoredErrors>
    <ignoredError sqref="C8:D8 J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3224-C7C7-44A9-BED3-E01C27229326}">
  <dimension ref="A1:L33"/>
  <sheetViews>
    <sheetView showGridLines="0" workbookViewId="0">
      <selection activeCell="A14" sqref="A14:A19"/>
    </sheetView>
  </sheetViews>
  <sheetFormatPr baseColWidth="10" defaultRowHeight="15" x14ac:dyDescent="0.25"/>
  <cols>
    <col min="1" max="1" width="60.28515625" style="3" customWidth="1"/>
    <col min="2" max="2" width="11.140625" style="3" customWidth="1"/>
    <col min="3" max="3" width="14.85546875" style="3" customWidth="1"/>
    <col min="4" max="4" width="16.140625" style="3" customWidth="1"/>
    <col min="5" max="5" width="14.42578125" style="3" customWidth="1"/>
    <col min="6" max="7" width="11.42578125" style="3"/>
    <col min="8" max="8" width="59.85546875" style="3" customWidth="1"/>
    <col min="9" max="9" width="11.140625" style="3" customWidth="1"/>
    <col min="10" max="10" width="14.5703125" style="3" customWidth="1"/>
    <col min="11" max="11" width="16.140625" style="3" customWidth="1"/>
    <col min="12" max="12" width="13.5703125" style="3" customWidth="1"/>
    <col min="13" max="16384" width="11.42578125" style="3"/>
  </cols>
  <sheetData>
    <row r="1" spans="1:12" ht="29.25" customHeight="1" x14ac:dyDescent="0.25">
      <c r="A1" s="18" t="s">
        <v>21</v>
      </c>
      <c r="H1" s="18" t="s">
        <v>48</v>
      </c>
    </row>
    <row r="2" spans="1:12" s="1" customFormat="1" ht="36.75" customHeight="1" x14ac:dyDescent="0.25">
      <c r="A2" s="20" t="s">
        <v>8</v>
      </c>
      <c r="B2" s="21" t="s">
        <v>9</v>
      </c>
      <c r="C2" s="21" t="s">
        <v>10</v>
      </c>
      <c r="D2" s="21" t="s">
        <v>11</v>
      </c>
      <c r="E2" s="21" t="s">
        <v>12</v>
      </c>
      <c r="H2" s="20" t="s">
        <v>40</v>
      </c>
      <c r="I2" s="21" t="s">
        <v>36</v>
      </c>
      <c r="J2" s="21" t="s">
        <v>37</v>
      </c>
      <c r="K2" s="21" t="s">
        <v>38</v>
      </c>
      <c r="L2" s="21" t="s">
        <v>39</v>
      </c>
    </row>
    <row r="3" spans="1:12" ht="28.5" customHeight="1" x14ac:dyDescent="0.25">
      <c r="A3" s="24" t="s">
        <v>17</v>
      </c>
      <c r="B3" s="25">
        <v>11</v>
      </c>
      <c r="C3" s="32">
        <f>(B3*100)/24</f>
        <v>45.833333333333336</v>
      </c>
      <c r="D3" s="27">
        <v>330157.90000000002</v>
      </c>
      <c r="E3" s="32">
        <f>(D3*100)/$D$7</f>
        <v>21.173983514381582</v>
      </c>
      <c r="H3" s="33" t="s">
        <v>49</v>
      </c>
      <c r="I3" s="25">
        <v>11</v>
      </c>
      <c r="J3" s="32">
        <f>(I3*100)/24</f>
        <v>45.833333333333336</v>
      </c>
      <c r="K3" s="27">
        <v>330157.90000000002</v>
      </c>
      <c r="L3" s="32">
        <f>(K3*100)/$D$7</f>
        <v>21.173983514381582</v>
      </c>
    </row>
    <row r="4" spans="1:12" ht="28.5" customHeight="1" x14ac:dyDescent="0.25">
      <c r="A4" s="24" t="s">
        <v>18</v>
      </c>
      <c r="B4" s="25">
        <v>9</v>
      </c>
      <c r="C4" s="32">
        <f t="shared" ref="C4:C7" si="0">(B4*100)/24</f>
        <v>37.5</v>
      </c>
      <c r="D4" s="27">
        <v>1033820</v>
      </c>
      <c r="E4" s="32">
        <f t="shared" ref="E4:E7" si="1">(D4*100)/$D$7</f>
        <v>66.301874457155094</v>
      </c>
      <c r="H4" s="33" t="s">
        <v>33</v>
      </c>
      <c r="I4" s="25">
        <v>9</v>
      </c>
      <c r="J4" s="32">
        <f t="shared" ref="J4:J7" si="2">(I4*100)/24</f>
        <v>37.5</v>
      </c>
      <c r="K4" s="27">
        <v>1033820</v>
      </c>
      <c r="L4" s="32">
        <f t="shared" ref="L4:L7" si="3">(K4*100)/$D$7</f>
        <v>66.301874457155094</v>
      </c>
    </row>
    <row r="5" spans="1:12" ht="28.5" customHeight="1" x14ac:dyDescent="0.25">
      <c r="A5" s="24" t="s">
        <v>19</v>
      </c>
      <c r="B5" s="25">
        <v>3</v>
      </c>
      <c r="C5" s="32">
        <f t="shared" si="0"/>
        <v>12.5</v>
      </c>
      <c r="D5" s="27">
        <v>175284.2</v>
      </c>
      <c r="E5" s="32">
        <f t="shared" si="1"/>
        <v>11.241484032735741</v>
      </c>
      <c r="H5" s="33" t="s">
        <v>34</v>
      </c>
      <c r="I5" s="25">
        <v>3</v>
      </c>
      <c r="J5" s="32">
        <f t="shared" si="2"/>
        <v>12.5</v>
      </c>
      <c r="K5" s="27">
        <v>175284.2</v>
      </c>
      <c r="L5" s="32">
        <f t="shared" si="3"/>
        <v>11.241484032735741</v>
      </c>
    </row>
    <row r="6" spans="1:12" ht="28.5" customHeight="1" x14ac:dyDescent="0.25">
      <c r="A6" s="24" t="s">
        <v>20</v>
      </c>
      <c r="B6" s="25">
        <v>1</v>
      </c>
      <c r="C6" s="32">
        <f t="shared" si="0"/>
        <v>4.166666666666667</v>
      </c>
      <c r="D6" s="27">
        <v>20000</v>
      </c>
      <c r="E6" s="32">
        <f t="shared" si="1"/>
        <v>1.2826579957275945</v>
      </c>
      <c r="H6" s="33" t="s">
        <v>50</v>
      </c>
      <c r="I6" s="25">
        <v>1</v>
      </c>
      <c r="J6" s="32">
        <f t="shared" si="2"/>
        <v>4.166666666666667</v>
      </c>
      <c r="K6" s="27">
        <v>20000</v>
      </c>
      <c r="L6" s="32">
        <f t="shared" si="3"/>
        <v>1.2826579957275945</v>
      </c>
    </row>
    <row r="7" spans="1:12" s="9" customFormat="1" ht="28.5" customHeight="1" x14ac:dyDescent="0.25">
      <c r="A7" s="14" t="s">
        <v>13</v>
      </c>
      <c r="B7" s="12">
        <f>SUM(B3:B6)</f>
        <v>24</v>
      </c>
      <c r="C7" s="17">
        <f t="shared" si="0"/>
        <v>100</v>
      </c>
      <c r="D7" s="13">
        <f>SUM(D3:D6)</f>
        <v>1559262.0999999999</v>
      </c>
      <c r="E7" s="17">
        <f t="shared" si="1"/>
        <v>100.00000000000001</v>
      </c>
      <c r="H7" s="14" t="s">
        <v>13</v>
      </c>
      <c r="I7" s="12">
        <f>SUM(I3:I6)</f>
        <v>24</v>
      </c>
      <c r="J7" s="17">
        <f t="shared" si="2"/>
        <v>100</v>
      </c>
      <c r="K7" s="13">
        <f>SUM(K3:K6)</f>
        <v>1559262.0999999999</v>
      </c>
      <c r="L7" s="17">
        <f t="shared" si="3"/>
        <v>100.00000000000001</v>
      </c>
    </row>
    <row r="8" spans="1:12" ht="24" customHeight="1" x14ac:dyDescent="0.25">
      <c r="B8" s="4"/>
      <c r="C8" s="11"/>
      <c r="D8" s="6"/>
      <c r="E8" s="11"/>
      <c r="H8" s="15"/>
      <c r="I8" s="15"/>
      <c r="J8" s="15"/>
      <c r="K8" s="15"/>
      <c r="L8" s="15"/>
    </row>
    <row r="9" spans="1:12" s="15" customFormat="1" ht="40.5" customHeight="1" x14ac:dyDescent="0.25">
      <c r="A9" s="7"/>
      <c r="B9" s="12"/>
      <c r="C9" s="16"/>
      <c r="D9" s="13"/>
      <c r="E9" s="16"/>
      <c r="H9" s="3"/>
      <c r="I9" s="3"/>
      <c r="J9" s="3"/>
      <c r="K9" s="3"/>
      <c r="L9" s="3"/>
    </row>
    <row r="10" spans="1:12" x14ac:dyDescent="0.25">
      <c r="D10" s="6"/>
    </row>
    <row r="11" spans="1:12" ht="17.25" customHeight="1" x14ac:dyDescent="0.25"/>
    <row r="13" spans="1:12" ht="36.75" customHeight="1" x14ac:dyDescent="0.25"/>
    <row r="14" spans="1:12" ht="28.5" customHeight="1" x14ac:dyDescent="0.25"/>
    <row r="15" spans="1:12" ht="28.5" customHeight="1" x14ac:dyDescent="0.25"/>
    <row r="16" spans="1:12" ht="28.5" customHeight="1" x14ac:dyDescent="0.25"/>
    <row r="17" spans="1:5" ht="28.5" customHeight="1" x14ac:dyDescent="0.25"/>
    <row r="18" spans="1:5" ht="28.5" customHeight="1" x14ac:dyDescent="0.25"/>
    <row r="19" spans="1:5" ht="28.5" customHeight="1" x14ac:dyDescent="0.25"/>
    <row r="26" spans="1:5" x14ac:dyDescent="0.25">
      <c r="A26" s="2"/>
      <c r="B26" s="5"/>
      <c r="C26" s="5"/>
      <c r="D26" s="5"/>
      <c r="E26" s="5"/>
    </row>
    <row r="27" spans="1:5" x14ac:dyDescent="0.25">
      <c r="B27" s="4"/>
      <c r="C27" s="11"/>
      <c r="D27" s="6"/>
      <c r="E27" s="11"/>
    </row>
    <row r="28" spans="1:5" x14ac:dyDescent="0.25">
      <c r="B28" s="4"/>
      <c r="C28" s="11"/>
      <c r="D28" s="6"/>
      <c r="E28" s="11"/>
    </row>
    <row r="29" spans="1:5" x14ac:dyDescent="0.25">
      <c r="B29" s="4"/>
      <c r="C29" s="11"/>
      <c r="D29" s="6"/>
      <c r="E29" s="11"/>
    </row>
    <row r="30" spans="1:5" x14ac:dyDescent="0.25">
      <c r="B30" s="4"/>
      <c r="C30" s="11"/>
      <c r="D30" s="6"/>
      <c r="E30" s="11"/>
    </row>
    <row r="31" spans="1:5" x14ac:dyDescent="0.25">
      <c r="B31" s="4"/>
      <c r="C31" s="11"/>
      <c r="D31" s="6"/>
      <c r="E31" s="11"/>
    </row>
    <row r="32" spans="1:5" x14ac:dyDescent="0.25">
      <c r="B32" s="4"/>
      <c r="C32" s="11"/>
      <c r="D32" s="6"/>
      <c r="E32" s="11"/>
    </row>
    <row r="33" spans="1:5" ht="18.75" x14ac:dyDescent="0.25">
      <c r="A33" s="7"/>
      <c r="B33" s="8"/>
      <c r="C33" s="4"/>
      <c r="D33" s="10"/>
      <c r="E33" s="4"/>
    </row>
  </sheetData>
  <pageMargins left="0.7" right="0.7" top="0.75" bottom="0.75" header="0.3" footer="0.3"/>
  <ignoredErrors>
    <ignoredError sqref="C7 J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0EE5-2807-4E8E-8915-B34546FA44CC}">
  <dimension ref="A1:L25"/>
  <sheetViews>
    <sheetView showGridLines="0" workbookViewId="0">
      <selection activeCell="H3" sqref="H3:H7"/>
    </sheetView>
  </sheetViews>
  <sheetFormatPr baseColWidth="10" defaultRowHeight="15" x14ac:dyDescent="0.25"/>
  <cols>
    <col min="1" max="1" width="60.28515625" style="3" customWidth="1"/>
    <col min="2" max="2" width="11.140625" style="3" customWidth="1"/>
    <col min="3" max="3" width="14.85546875" style="3" customWidth="1"/>
    <col min="4" max="4" width="16.140625" style="3" customWidth="1"/>
    <col min="5" max="5" width="14.42578125" style="3" customWidth="1"/>
    <col min="6" max="7" width="11.42578125" style="3"/>
    <col min="8" max="8" width="59.85546875" style="3" customWidth="1"/>
    <col min="9" max="9" width="11.140625" style="3" customWidth="1"/>
    <col min="10" max="10" width="14.5703125" style="3" customWidth="1"/>
    <col min="11" max="11" width="16.140625" style="3" customWidth="1"/>
    <col min="12" max="12" width="13.5703125" style="3" customWidth="1"/>
    <col min="13" max="16384" width="11.42578125" style="3"/>
  </cols>
  <sheetData>
    <row r="1" spans="1:12" ht="29.25" customHeight="1" x14ac:dyDescent="0.25">
      <c r="A1" s="19" t="s">
        <v>22</v>
      </c>
      <c r="H1" s="19" t="s">
        <v>35</v>
      </c>
    </row>
    <row r="2" spans="1:12" s="1" customFormat="1" ht="36.75" customHeight="1" x14ac:dyDescent="0.25">
      <c r="A2" s="20" t="s">
        <v>8</v>
      </c>
      <c r="B2" s="21" t="s">
        <v>9</v>
      </c>
      <c r="C2" s="21" t="s">
        <v>10</v>
      </c>
      <c r="D2" s="21" t="s">
        <v>11</v>
      </c>
      <c r="E2" s="21" t="s">
        <v>12</v>
      </c>
      <c r="H2" s="20" t="s">
        <v>40</v>
      </c>
      <c r="I2" s="21" t="s">
        <v>36</v>
      </c>
      <c r="J2" s="21" t="s">
        <v>37</v>
      </c>
      <c r="K2" s="21" t="s">
        <v>38</v>
      </c>
      <c r="L2" s="21" t="s">
        <v>39</v>
      </c>
    </row>
    <row r="3" spans="1:12" ht="28.5" customHeight="1" x14ac:dyDescent="0.25">
      <c r="A3" s="33" t="s">
        <v>14</v>
      </c>
      <c r="B3" s="25">
        <v>1</v>
      </c>
      <c r="C3" s="32">
        <f>(B3*100)/50</f>
        <v>2</v>
      </c>
      <c r="D3" s="27">
        <v>58320</v>
      </c>
      <c r="E3" s="32">
        <f>(D3*100)/$D$8</f>
        <v>1.5243096375645158</v>
      </c>
      <c r="H3" s="33" t="s">
        <v>30</v>
      </c>
      <c r="I3" s="25">
        <v>1</v>
      </c>
      <c r="J3" s="32">
        <f>(I3*100)/50</f>
        <v>2</v>
      </c>
      <c r="K3" s="27">
        <v>58320</v>
      </c>
      <c r="L3" s="32">
        <f>(K3*100)/$D$8</f>
        <v>1.5243096375645158</v>
      </c>
    </row>
    <row r="4" spans="1:12" ht="28.5" customHeight="1" x14ac:dyDescent="0.25">
      <c r="A4" s="33" t="s">
        <v>15</v>
      </c>
      <c r="B4" s="25">
        <v>5</v>
      </c>
      <c r="C4" s="32">
        <f t="shared" ref="C4:C8" si="0">(B4*100)/50</f>
        <v>10</v>
      </c>
      <c r="D4" s="27">
        <v>1176288.82</v>
      </c>
      <c r="E4" s="32">
        <f t="shared" ref="E4:E8" si="1">(D4*100)/$D$8</f>
        <v>30.744656805305077</v>
      </c>
      <c r="H4" s="33" t="s">
        <v>32</v>
      </c>
      <c r="I4" s="25">
        <v>5</v>
      </c>
      <c r="J4" s="32">
        <f t="shared" ref="J4:J8" si="2">(I4*100)/50</f>
        <v>10</v>
      </c>
      <c r="K4" s="27">
        <v>1176288.82</v>
      </c>
      <c r="L4" s="32">
        <f t="shared" ref="L4:L8" si="3">(K4*100)/$D$8</f>
        <v>30.744656805305077</v>
      </c>
    </row>
    <row r="5" spans="1:12" ht="28.5" customHeight="1" x14ac:dyDescent="0.25">
      <c r="A5" s="33" t="s">
        <v>16</v>
      </c>
      <c r="B5" s="25">
        <v>18</v>
      </c>
      <c r="C5" s="32">
        <f t="shared" si="0"/>
        <v>36</v>
      </c>
      <c r="D5" s="27">
        <v>211868.94</v>
      </c>
      <c r="E5" s="32">
        <f t="shared" si="1"/>
        <v>5.5376177493583363</v>
      </c>
      <c r="H5" s="33" t="s">
        <v>31</v>
      </c>
      <c r="I5" s="25">
        <v>18</v>
      </c>
      <c r="J5" s="32">
        <f t="shared" si="2"/>
        <v>36</v>
      </c>
      <c r="K5" s="27">
        <v>211868.94</v>
      </c>
      <c r="L5" s="32">
        <f t="shared" si="3"/>
        <v>5.5376177493583363</v>
      </c>
    </row>
    <row r="6" spans="1:12" ht="28.5" customHeight="1" x14ac:dyDescent="0.25">
      <c r="A6" s="33" t="s">
        <v>0</v>
      </c>
      <c r="B6" s="25">
        <v>15</v>
      </c>
      <c r="C6" s="32">
        <f t="shared" si="0"/>
        <v>30</v>
      </c>
      <c r="D6" s="27">
        <v>1788057.13</v>
      </c>
      <c r="E6" s="32">
        <f t="shared" si="1"/>
        <v>46.73444300025632</v>
      </c>
      <c r="H6" s="33" t="s">
        <v>33</v>
      </c>
      <c r="I6" s="25">
        <v>15</v>
      </c>
      <c r="J6" s="32">
        <f t="shared" si="2"/>
        <v>30</v>
      </c>
      <c r="K6" s="27">
        <v>1788057.13</v>
      </c>
      <c r="L6" s="32">
        <f t="shared" si="3"/>
        <v>46.73444300025632</v>
      </c>
    </row>
    <row r="7" spans="1:12" ht="28.5" customHeight="1" x14ac:dyDescent="0.25">
      <c r="A7" s="33" t="s">
        <v>1</v>
      </c>
      <c r="B7" s="25">
        <v>11</v>
      </c>
      <c r="C7" s="32">
        <f t="shared" si="0"/>
        <v>22</v>
      </c>
      <c r="D7" s="27">
        <v>591459.42000000004</v>
      </c>
      <c r="E7" s="32">
        <f t="shared" si="1"/>
        <v>15.458972807515755</v>
      </c>
      <c r="H7" s="33" t="s">
        <v>34</v>
      </c>
      <c r="I7" s="25">
        <v>11</v>
      </c>
      <c r="J7" s="32">
        <f t="shared" si="2"/>
        <v>22</v>
      </c>
      <c r="K7" s="27">
        <v>591459.42000000004</v>
      </c>
      <c r="L7" s="32">
        <f t="shared" si="3"/>
        <v>15.458972807515755</v>
      </c>
    </row>
    <row r="8" spans="1:12" ht="36.75" customHeight="1" x14ac:dyDescent="0.25">
      <c r="A8" s="14" t="s">
        <v>13</v>
      </c>
      <c r="B8" s="12">
        <v>50</v>
      </c>
      <c r="C8" s="17">
        <f t="shared" si="0"/>
        <v>100</v>
      </c>
      <c r="D8" s="13">
        <v>3825994.31</v>
      </c>
      <c r="E8" s="17">
        <f t="shared" si="1"/>
        <v>100</v>
      </c>
      <c r="H8" s="14" t="s">
        <v>13</v>
      </c>
      <c r="I8" s="12">
        <v>50</v>
      </c>
      <c r="J8" s="17">
        <f t="shared" si="2"/>
        <v>100</v>
      </c>
      <c r="K8" s="13">
        <v>3825994.31</v>
      </c>
      <c r="L8" s="17">
        <f t="shared" si="3"/>
        <v>100</v>
      </c>
    </row>
    <row r="9" spans="1:12" s="15" customFormat="1" ht="40.5" customHeight="1" x14ac:dyDescent="0.25">
      <c r="A9" s="7"/>
      <c r="B9" s="12"/>
      <c r="C9" s="16"/>
      <c r="D9" s="13"/>
      <c r="E9" s="16"/>
      <c r="H9" s="3"/>
      <c r="I9" s="3"/>
      <c r="J9" s="3"/>
      <c r="K9" s="3"/>
      <c r="L9" s="3"/>
    </row>
    <row r="10" spans="1:12" x14ac:dyDescent="0.25">
      <c r="D10" s="6"/>
    </row>
    <row r="11" spans="1:12" s="15" customFormat="1" ht="17.25" customHeight="1" x14ac:dyDescent="0.25">
      <c r="A11" s="7"/>
      <c r="B11" s="12"/>
      <c r="C11" s="16"/>
      <c r="D11" s="13"/>
      <c r="E11" s="16"/>
    </row>
    <row r="18" spans="1:5" x14ac:dyDescent="0.25">
      <c r="A18" s="2"/>
      <c r="B18" s="5"/>
      <c r="C18" s="5"/>
      <c r="D18" s="5"/>
      <c r="E18" s="5"/>
    </row>
    <row r="19" spans="1:5" x14ac:dyDescent="0.25">
      <c r="B19" s="4"/>
      <c r="C19" s="11"/>
      <c r="D19" s="6"/>
      <c r="E19" s="11"/>
    </row>
    <row r="20" spans="1:5" x14ac:dyDescent="0.25">
      <c r="B20" s="4"/>
      <c r="C20" s="11"/>
      <c r="D20" s="6"/>
      <c r="E20" s="11"/>
    </row>
    <row r="21" spans="1:5" x14ac:dyDescent="0.25">
      <c r="B21" s="4"/>
      <c r="C21" s="11"/>
      <c r="D21" s="6"/>
      <c r="E21" s="11"/>
    </row>
    <row r="22" spans="1:5" x14ac:dyDescent="0.25">
      <c r="B22" s="4"/>
      <c r="C22" s="11"/>
      <c r="D22" s="6"/>
      <c r="E22" s="11"/>
    </row>
    <row r="23" spans="1:5" x14ac:dyDescent="0.25">
      <c r="B23" s="4"/>
      <c r="C23" s="11"/>
      <c r="D23" s="6"/>
      <c r="E23" s="11"/>
    </row>
    <row r="24" spans="1:5" x14ac:dyDescent="0.25">
      <c r="B24" s="4"/>
      <c r="C24" s="11"/>
      <c r="D24" s="6"/>
      <c r="E24" s="11"/>
    </row>
    <row r="25" spans="1:5" ht="18.75" x14ac:dyDescent="0.25">
      <c r="A25" s="7"/>
      <c r="B25" s="8"/>
      <c r="C25" s="4"/>
      <c r="D25" s="10"/>
      <c r="E2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ADF2-EEC2-4F7A-A0C6-B2B360F9326E}">
  <sheetPr>
    <pageSetUpPr fitToPage="1"/>
  </sheetPr>
  <dimension ref="A1:L24"/>
  <sheetViews>
    <sheetView showGridLines="0" zoomScaleNormal="100" workbookViewId="0"/>
  </sheetViews>
  <sheetFormatPr baseColWidth="10" defaultRowHeight="15" x14ac:dyDescent="0.25"/>
  <cols>
    <col min="1" max="1" width="60.28515625" style="3" customWidth="1"/>
    <col min="2" max="2" width="11.140625" style="3" customWidth="1"/>
    <col min="3" max="3" width="14.85546875" style="3" customWidth="1"/>
    <col min="4" max="4" width="16.140625" style="3" customWidth="1"/>
    <col min="5" max="5" width="14.42578125" style="3" customWidth="1"/>
    <col min="6" max="6" width="7.28515625" style="3" customWidth="1"/>
    <col min="7" max="7" width="7.42578125" style="3" customWidth="1"/>
    <col min="8" max="8" width="59.85546875" style="3" customWidth="1"/>
    <col min="9" max="9" width="11.140625" style="3" customWidth="1"/>
    <col min="10" max="10" width="14.5703125" style="3" customWidth="1"/>
    <col min="11" max="11" width="16.140625" style="3" customWidth="1"/>
    <col min="12" max="12" width="13.5703125" style="3" customWidth="1"/>
    <col min="13" max="16384" width="11.42578125" style="3"/>
  </cols>
  <sheetData>
    <row r="1" spans="1:12" ht="29.25" customHeight="1" x14ac:dyDescent="0.25">
      <c r="A1" s="19" t="s">
        <v>23</v>
      </c>
      <c r="H1" s="19" t="s">
        <v>46</v>
      </c>
      <c r="I1" s="1"/>
    </row>
    <row r="2" spans="1:12" s="1" customFormat="1" ht="36.75" customHeight="1" x14ac:dyDescent="0.25">
      <c r="A2" s="22" t="s">
        <v>8</v>
      </c>
      <c r="B2" s="23" t="s">
        <v>9</v>
      </c>
      <c r="C2" s="23" t="s">
        <v>27</v>
      </c>
      <c r="D2" s="23" t="s">
        <v>28</v>
      </c>
      <c r="E2" s="23" t="s">
        <v>29</v>
      </c>
      <c r="H2" s="20" t="s">
        <v>40</v>
      </c>
      <c r="I2" s="21" t="s">
        <v>36</v>
      </c>
      <c r="J2" s="21" t="s">
        <v>37</v>
      </c>
      <c r="K2" s="21" t="s">
        <v>38</v>
      </c>
      <c r="L2" s="21" t="s">
        <v>39</v>
      </c>
    </row>
    <row r="3" spans="1:12" ht="28.5" customHeight="1" x14ac:dyDescent="0.25">
      <c r="A3" s="24" t="s">
        <v>7</v>
      </c>
      <c r="B3" s="25">
        <v>10</v>
      </c>
      <c r="C3" s="26">
        <f>(B3*100)/211</f>
        <v>4.7393364928909953</v>
      </c>
      <c r="D3" s="27">
        <v>343519.51</v>
      </c>
      <c r="E3" s="26">
        <f>(D3*100)/$D$9</f>
        <v>3.1356313229843207</v>
      </c>
      <c r="H3" s="24" t="s">
        <v>41</v>
      </c>
      <c r="I3" s="25">
        <v>10</v>
      </c>
      <c r="J3" s="26">
        <f>(I3*100)/211</f>
        <v>4.7393364928909953</v>
      </c>
      <c r="K3" s="27">
        <v>343519.51</v>
      </c>
      <c r="L3" s="26">
        <f>(K3*100)/$D$9</f>
        <v>3.1356313229843207</v>
      </c>
    </row>
    <row r="4" spans="1:12" ht="28.5" customHeight="1" x14ac:dyDescent="0.25">
      <c r="A4" s="28" t="s">
        <v>6</v>
      </c>
      <c r="B4" s="29">
        <v>15</v>
      </c>
      <c r="C4" s="30">
        <f t="shared" ref="C4:C9" si="0">(B4*100)/211</f>
        <v>7.109004739336493</v>
      </c>
      <c r="D4" s="31">
        <v>511675.86</v>
      </c>
      <c r="E4" s="30">
        <f t="shared" ref="E4:E9" si="1">(D4*100)/$D$9</f>
        <v>4.6705552585090144</v>
      </c>
      <c r="H4" s="33" t="s">
        <v>31</v>
      </c>
      <c r="I4" s="25">
        <v>15</v>
      </c>
      <c r="J4" s="26">
        <f t="shared" ref="J4:J9" si="2">(I4*100)/211</f>
        <v>7.109004739336493</v>
      </c>
      <c r="K4" s="27">
        <v>511675.86</v>
      </c>
      <c r="L4" s="26">
        <f t="shared" ref="L4:L9" si="3">(K4*100)/$D$9</f>
        <v>4.6705552585090144</v>
      </c>
    </row>
    <row r="5" spans="1:12" ht="28.5" customHeight="1" x14ac:dyDescent="0.25">
      <c r="A5" s="28" t="s">
        <v>5</v>
      </c>
      <c r="B5" s="29">
        <v>16</v>
      </c>
      <c r="C5" s="30">
        <f t="shared" si="0"/>
        <v>7.5829383886255926</v>
      </c>
      <c r="D5" s="31">
        <v>2250611.5</v>
      </c>
      <c r="E5" s="30">
        <f t="shared" si="1"/>
        <v>20.543485041850246</v>
      </c>
      <c r="H5" s="24" t="s">
        <v>42</v>
      </c>
      <c r="I5" s="25">
        <v>16</v>
      </c>
      <c r="J5" s="26">
        <f t="shared" si="2"/>
        <v>7.5829383886255926</v>
      </c>
      <c r="K5" s="27">
        <v>2250611.5</v>
      </c>
      <c r="L5" s="26">
        <f t="shared" si="3"/>
        <v>20.543485041850246</v>
      </c>
    </row>
    <row r="6" spans="1:12" ht="28.5" customHeight="1" x14ac:dyDescent="0.25">
      <c r="A6" s="28" t="s">
        <v>4</v>
      </c>
      <c r="B6" s="29">
        <v>7</v>
      </c>
      <c r="C6" s="30">
        <f t="shared" si="0"/>
        <v>3.3175355450236967</v>
      </c>
      <c r="D6" s="31">
        <v>521639.78</v>
      </c>
      <c r="E6" s="30">
        <f t="shared" si="1"/>
        <v>4.7615054920247468</v>
      </c>
      <c r="H6" s="24" t="s">
        <v>43</v>
      </c>
      <c r="I6" s="25">
        <v>7</v>
      </c>
      <c r="J6" s="26">
        <f t="shared" si="2"/>
        <v>3.3175355450236967</v>
      </c>
      <c r="K6" s="27">
        <v>521639.78</v>
      </c>
      <c r="L6" s="26">
        <f t="shared" si="3"/>
        <v>4.7615054920247468</v>
      </c>
    </row>
    <row r="7" spans="1:12" ht="28.5" customHeight="1" x14ac:dyDescent="0.25">
      <c r="A7" s="28" t="s">
        <v>3</v>
      </c>
      <c r="B7" s="29">
        <v>8</v>
      </c>
      <c r="C7" s="30">
        <f t="shared" si="0"/>
        <v>3.7914691943127963</v>
      </c>
      <c r="D7" s="31">
        <v>6714893.7599999998</v>
      </c>
      <c r="E7" s="30">
        <f t="shared" si="1"/>
        <v>61.293261638525159</v>
      </c>
      <c r="H7" s="24" t="s">
        <v>44</v>
      </c>
      <c r="I7" s="25">
        <v>8</v>
      </c>
      <c r="J7" s="26">
        <f t="shared" si="2"/>
        <v>3.7914691943127963</v>
      </c>
      <c r="K7" s="27">
        <v>6714893.7599999998</v>
      </c>
      <c r="L7" s="26">
        <f t="shared" si="3"/>
        <v>61.293261638525159</v>
      </c>
    </row>
    <row r="8" spans="1:12" ht="28.5" customHeight="1" x14ac:dyDescent="0.25">
      <c r="A8" s="28" t="s">
        <v>2</v>
      </c>
      <c r="B8" s="29">
        <v>155</v>
      </c>
      <c r="C8" s="30">
        <f t="shared" si="0"/>
        <v>73.459715639810426</v>
      </c>
      <c r="D8" s="31">
        <v>613013.54</v>
      </c>
      <c r="E8" s="30">
        <f t="shared" si="1"/>
        <v>5.5955612461065218</v>
      </c>
      <c r="H8" s="24" t="s">
        <v>45</v>
      </c>
      <c r="I8" s="25">
        <v>155</v>
      </c>
      <c r="J8" s="26">
        <f t="shared" si="2"/>
        <v>73.459715639810426</v>
      </c>
      <c r="K8" s="27">
        <v>613013.54</v>
      </c>
      <c r="L8" s="26">
        <f t="shared" si="3"/>
        <v>5.5955612461065218</v>
      </c>
    </row>
    <row r="9" spans="1:12" s="15" customFormat="1" ht="47.25" customHeight="1" x14ac:dyDescent="0.25">
      <c r="A9" s="14" t="s">
        <v>13</v>
      </c>
      <c r="B9" s="12">
        <f>SUM(B3:B8)</f>
        <v>211</v>
      </c>
      <c r="C9" s="17">
        <f t="shared" si="0"/>
        <v>100</v>
      </c>
      <c r="D9" s="13">
        <f>SUM(D3:D8)</f>
        <v>10955353.949999999</v>
      </c>
      <c r="E9" s="17">
        <f t="shared" si="1"/>
        <v>100</v>
      </c>
      <c r="H9" s="14" t="s">
        <v>13</v>
      </c>
      <c r="I9" s="12">
        <f>SUM(I3:I8)</f>
        <v>211</v>
      </c>
      <c r="J9" s="17">
        <f t="shared" si="2"/>
        <v>100</v>
      </c>
      <c r="K9" s="13">
        <f>SUM(K3:K8)</f>
        <v>10955353.949999999</v>
      </c>
      <c r="L9" s="17">
        <f t="shared" si="3"/>
        <v>100</v>
      </c>
    </row>
    <row r="10" spans="1:12" x14ac:dyDescent="0.25">
      <c r="D10" s="6"/>
    </row>
    <row r="11" spans="1:12" ht="17.25" customHeight="1" x14ac:dyDescent="0.25"/>
    <row r="17" spans="1:5" x14ac:dyDescent="0.25">
      <c r="A17" s="2"/>
      <c r="B17" s="5"/>
      <c r="C17" s="5"/>
      <c r="D17" s="5"/>
      <c r="E17" s="5"/>
    </row>
    <row r="18" spans="1:5" x14ac:dyDescent="0.25">
      <c r="B18" s="4"/>
      <c r="C18" s="11"/>
      <c r="D18" s="6"/>
      <c r="E18" s="11"/>
    </row>
    <row r="19" spans="1:5" x14ac:dyDescent="0.25">
      <c r="B19" s="4"/>
      <c r="C19" s="11"/>
      <c r="D19" s="6"/>
      <c r="E19" s="11"/>
    </row>
    <row r="20" spans="1:5" x14ac:dyDescent="0.25">
      <c r="B20" s="4"/>
      <c r="C20" s="11"/>
      <c r="D20" s="6"/>
      <c r="E20" s="11"/>
    </row>
    <row r="21" spans="1:5" x14ac:dyDescent="0.25">
      <c r="B21" s="4"/>
      <c r="C21" s="11"/>
      <c r="D21" s="6"/>
      <c r="E21" s="11"/>
    </row>
    <row r="22" spans="1:5" x14ac:dyDescent="0.25">
      <c r="B22" s="4"/>
      <c r="C22" s="11"/>
      <c r="D22" s="6"/>
      <c r="E22" s="11"/>
    </row>
    <row r="23" spans="1:5" x14ac:dyDescent="0.25">
      <c r="B23" s="4"/>
      <c r="C23" s="11"/>
      <c r="D23" s="6"/>
      <c r="E23" s="11"/>
    </row>
    <row r="24" spans="1:5" ht="18.75" x14ac:dyDescent="0.25">
      <c r="A24" s="7"/>
      <c r="B24" s="8"/>
      <c r="C24" s="4"/>
      <c r="D24" s="10"/>
      <c r="E24" s="4"/>
    </row>
  </sheetData>
  <pageMargins left="0.7" right="0.7" top="0.75" bottom="0.75" header="0.3" footer="0.3"/>
  <pageSetup paperSize="9" scale="53" orientation="landscape" r:id="rId1"/>
  <ignoredErrors>
    <ignoredError sqref="C9 J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3CD8-7E32-471B-B606-A3D785500623}">
  <sheetPr>
    <pageSetUpPr fitToPage="1"/>
  </sheetPr>
  <dimension ref="A1:L25"/>
  <sheetViews>
    <sheetView showGridLines="0" tabSelected="1" zoomScaleNormal="100" workbookViewId="0">
      <selection activeCell="F21" sqref="F21"/>
    </sheetView>
  </sheetViews>
  <sheetFormatPr baseColWidth="10" defaultRowHeight="15" x14ac:dyDescent="0.25"/>
  <cols>
    <col min="1" max="1" width="60.28515625" style="35" customWidth="1"/>
    <col min="2" max="2" width="11.140625" style="35" customWidth="1"/>
    <col min="3" max="3" width="14.85546875" style="35" customWidth="1"/>
    <col min="4" max="4" width="16.140625" style="35" customWidth="1"/>
    <col min="5" max="5" width="19" style="35" customWidth="1"/>
    <col min="6" max="6" width="7.28515625" style="35" customWidth="1"/>
    <col min="7" max="7" width="7.42578125" style="35" customWidth="1"/>
    <col min="8" max="8" width="52.42578125" style="35" customWidth="1"/>
    <col min="9" max="9" width="11.140625" style="35" customWidth="1"/>
    <col min="10" max="10" width="15.5703125" style="35" customWidth="1"/>
    <col min="11" max="12" width="16.140625" style="35" customWidth="1"/>
    <col min="13" max="16384" width="11.42578125" style="35"/>
  </cols>
  <sheetData>
    <row r="1" spans="1:12" ht="29.25" customHeight="1" x14ac:dyDescent="0.25">
      <c r="A1" s="34" t="s">
        <v>59</v>
      </c>
      <c r="H1" s="34" t="s">
        <v>60</v>
      </c>
      <c r="I1" s="36"/>
    </row>
    <row r="2" spans="1:12" s="36" customFormat="1" ht="45" customHeight="1" x14ac:dyDescent="0.25">
      <c r="A2" s="37" t="s">
        <v>8</v>
      </c>
      <c r="B2" s="38" t="s">
        <v>9</v>
      </c>
      <c r="C2" s="38" t="s">
        <v>27</v>
      </c>
      <c r="D2" s="38" t="s">
        <v>28</v>
      </c>
      <c r="E2" s="38" t="s">
        <v>29</v>
      </c>
      <c r="H2" s="39" t="s">
        <v>40</v>
      </c>
      <c r="I2" s="40" t="s">
        <v>36</v>
      </c>
      <c r="J2" s="40" t="s">
        <v>65</v>
      </c>
      <c r="K2" s="40" t="s">
        <v>64</v>
      </c>
      <c r="L2" s="40" t="s">
        <v>66</v>
      </c>
    </row>
    <row r="3" spans="1:12" ht="33" customHeight="1" x14ac:dyDescent="0.25">
      <c r="A3" s="41" t="s">
        <v>54</v>
      </c>
      <c r="B3" s="42">
        <v>1</v>
      </c>
      <c r="C3" s="43">
        <f>(B3*100)/216</f>
        <v>0.46296296296296297</v>
      </c>
      <c r="D3" s="44">
        <v>29160</v>
      </c>
      <c r="E3" s="43">
        <f t="shared" ref="E3:E9" si="0">(D3*100)/$D$10</f>
        <v>0.58742661319711942</v>
      </c>
      <c r="H3" s="51" t="s">
        <v>56</v>
      </c>
      <c r="I3" s="42">
        <v>1</v>
      </c>
      <c r="J3" s="43">
        <f>(I3*100)/216</f>
        <v>0.46296296296296297</v>
      </c>
      <c r="K3" s="44">
        <v>29160</v>
      </c>
      <c r="L3" s="43">
        <f t="shared" ref="L3:L9" si="1">(K3*100)/$D$10</f>
        <v>0.58742661319711942</v>
      </c>
    </row>
    <row r="4" spans="1:12" ht="33" customHeight="1" x14ac:dyDescent="0.25">
      <c r="A4" s="41" t="s">
        <v>61</v>
      </c>
      <c r="B4" s="42">
        <v>11</v>
      </c>
      <c r="C4" s="43">
        <f t="shared" ref="C4:C10" si="2">(B4*100)/216</f>
        <v>5.0925925925925926</v>
      </c>
      <c r="D4" s="44">
        <v>1780396.51</v>
      </c>
      <c r="E4" s="43">
        <f t="shared" si="0"/>
        <v>35.865990809920142</v>
      </c>
      <c r="H4" s="41" t="s">
        <v>62</v>
      </c>
      <c r="I4" s="42">
        <v>11</v>
      </c>
      <c r="J4" s="43">
        <f t="shared" ref="J4:J10" si="3">(I4*100)/216</f>
        <v>5.0925925925925926</v>
      </c>
      <c r="K4" s="44">
        <v>1780396.51</v>
      </c>
      <c r="L4" s="43">
        <f t="shared" si="1"/>
        <v>35.865990809920142</v>
      </c>
    </row>
    <row r="5" spans="1:12" ht="32.25" customHeight="1" x14ac:dyDescent="0.25">
      <c r="A5" s="45" t="s">
        <v>63</v>
      </c>
      <c r="B5" s="46">
        <v>20</v>
      </c>
      <c r="C5" s="43">
        <f t="shared" si="2"/>
        <v>9.2592592592592595</v>
      </c>
      <c r="D5" s="48">
        <v>767939.05</v>
      </c>
      <c r="E5" s="47">
        <f t="shared" si="0"/>
        <v>15.470090373227482</v>
      </c>
      <c r="H5" s="49" t="s">
        <v>57</v>
      </c>
      <c r="I5" s="42">
        <v>20</v>
      </c>
      <c r="J5" s="43">
        <f t="shared" si="3"/>
        <v>9.2592592592592595</v>
      </c>
      <c r="K5" s="48">
        <v>767939.05</v>
      </c>
      <c r="L5" s="43">
        <f t="shared" si="1"/>
        <v>15.470090373227482</v>
      </c>
    </row>
    <row r="6" spans="1:12" ht="28.5" customHeight="1" x14ac:dyDescent="0.25">
      <c r="A6" s="50" t="s">
        <v>52</v>
      </c>
      <c r="B6" s="46">
        <v>10</v>
      </c>
      <c r="C6" s="43">
        <f t="shared" si="2"/>
        <v>4.6296296296296298</v>
      </c>
      <c r="D6" s="48">
        <v>1550872.05</v>
      </c>
      <c r="E6" s="47">
        <f t="shared" si="0"/>
        <v>31.242233053277559</v>
      </c>
      <c r="H6" s="51" t="s">
        <v>53</v>
      </c>
      <c r="I6" s="42">
        <v>10</v>
      </c>
      <c r="J6" s="43">
        <f t="shared" si="3"/>
        <v>4.6296296296296298</v>
      </c>
      <c r="K6" s="48">
        <v>1550872.05</v>
      </c>
      <c r="L6" s="43">
        <f t="shared" si="1"/>
        <v>31.242233053277559</v>
      </c>
    </row>
    <row r="7" spans="1:12" ht="28.5" customHeight="1" x14ac:dyDescent="0.25">
      <c r="A7" s="50" t="s">
        <v>4</v>
      </c>
      <c r="B7" s="46">
        <v>5</v>
      </c>
      <c r="C7" s="43">
        <f t="shared" si="2"/>
        <v>2.3148148148148149</v>
      </c>
      <c r="D7" s="48">
        <v>177834.89</v>
      </c>
      <c r="E7" s="47">
        <f t="shared" si="0"/>
        <v>3.5824741817895158</v>
      </c>
      <c r="H7" s="51" t="s">
        <v>43</v>
      </c>
      <c r="I7" s="42">
        <v>5</v>
      </c>
      <c r="J7" s="43">
        <f t="shared" si="3"/>
        <v>2.3148148148148149</v>
      </c>
      <c r="K7" s="48">
        <v>177834.89</v>
      </c>
      <c r="L7" s="43">
        <f t="shared" si="1"/>
        <v>3.5824741817895158</v>
      </c>
    </row>
    <row r="8" spans="1:12" ht="28.5" customHeight="1" x14ac:dyDescent="0.25">
      <c r="A8" s="50" t="s">
        <v>55</v>
      </c>
      <c r="B8" s="46">
        <v>1</v>
      </c>
      <c r="C8" s="43">
        <f t="shared" si="2"/>
        <v>0.46296296296296297</v>
      </c>
      <c r="D8" s="48">
        <v>80000</v>
      </c>
      <c r="E8" s="47">
        <f t="shared" si="0"/>
        <v>1.611595646631329</v>
      </c>
      <c r="H8" s="51" t="s">
        <v>58</v>
      </c>
      <c r="I8" s="42">
        <v>1</v>
      </c>
      <c r="J8" s="43">
        <f t="shared" si="3"/>
        <v>0.46296296296296297</v>
      </c>
      <c r="K8" s="44">
        <v>80000</v>
      </c>
      <c r="L8" s="43">
        <f t="shared" si="1"/>
        <v>1.611595646631329</v>
      </c>
    </row>
    <row r="9" spans="1:12" ht="28.5" customHeight="1" x14ac:dyDescent="0.25">
      <c r="A9" s="50" t="s">
        <v>2</v>
      </c>
      <c r="B9" s="46">
        <v>168</v>
      </c>
      <c r="C9" s="43">
        <f t="shared" si="2"/>
        <v>77.777777777777771</v>
      </c>
      <c r="D9" s="48">
        <v>577821.82999999996</v>
      </c>
      <c r="E9" s="47">
        <f t="shared" si="0"/>
        <v>11.640189321956846</v>
      </c>
      <c r="H9" s="51" t="s">
        <v>45</v>
      </c>
      <c r="I9" s="42">
        <v>168</v>
      </c>
      <c r="J9" s="43">
        <f t="shared" si="3"/>
        <v>77.777777777777771</v>
      </c>
      <c r="K9" s="48">
        <v>577821.82999999996</v>
      </c>
      <c r="L9" s="43">
        <f t="shared" si="1"/>
        <v>11.640189321956846</v>
      </c>
    </row>
    <row r="10" spans="1:12" s="56" customFormat="1" ht="47.25" customHeight="1" x14ac:dyDescent="0.25">
      <c r="A10" s="52" t="s">
        <v>13</v>
      </c>
      <c r="B10" s="53">
        <f>SUM(B3:B9)</f>
        <v>216</v>
      </c>
      <c r="C10" s="55">
        <f t="shared" si="2"/>
        <v>100</v>
      </c>
      <c r="D10" s="54">
        <f>SUM(D3:D9)</f>
        <v>4964024.33</v>
      </c>
      <c r="E10" s="55">
        <f>(D10*100)/$D$10</f>
        <v>100</v>
      </c>
      <c r="H10" s="52" t="s">
        <v>13</v>
      </c>
      <c r="I10" s="53">
        <f>SUM(I3:I9)</f>
        <v>216</v>
      </c>
      <c r="J10" s="55">
        <f t="shared" si="3"/>
        <v>100</v>
      </c>
      <c r="K10" s="54">
        <f>SUM(K3:K9)</f>
        <v>4964024.33</v>
      </c>
      <c r="L10" s="55">
        <f>(K10*100)/$D$10</f>
        <v>100</v>
      </c>
    </row>
    <row r="11" spans="1:12" x14ac:dyDescent="0.25">
      <c r="A11" s="57"/>
      <c r="D11" s="58"/>
    </row>
    <row r="12" spans="1:12" ht="17.25" customHeight="1" x14ac:dyDescent="0.25"/>
    <row r="14" spans="1:12" x14ac:dyDescent="0.25">
      <c r="D14" s="58"/>
    </row>
    <row r="18" spans="1:5" x14ac:dyDescent="0.25">
      <c r="A18" s="59"/>
      <c r="B18" s="60"/>
      <c r="C18" s="60"/>
      <c r="D18" s="60"/>
      <c r="E18" s="60"/>
    </row>
    <row r="19" spans="1:5" x14ac:dyDescent="0.25">
      <c r="B19" s="61"/>
      <c r="C19" s="62"/>
      <c r="D19" s="58"/>
      <c r="E19" s="62"/>
    </row>
    <row r="20" spans="1:5" x14ac:dyDescent="0.25">
      <c r="B20" s="61"/>
      <c r="C20" s="62"/>
      <c r="D20" s="58"/>
      <c r="E20" s="62"/>
    </row>
    <row r="21" spans="1:5" x14ac:dyDescent="0.25">
      <c r="B21" s="61"/>
      <c r="C21" s="62"/>
      <c r="D21" s="58"/>
      <c r="E21" s="62"/>
    </row>
    <row r="22" spans="1:5" x14ac:dyDescent="0.25">
      <c r="B22" s="61"/>
      <c r="C22" s="62"/>
      <c r="D22" s="58"/>
      <c r="E22" s="62"/>
    </row>
    <row r="23" spans="1:5" x14ac:dyDescent="0.25">
      <c r="B23" s="61"/>
      <c r="C23" s="62"/>
      <c r="D23" s="58"/>
      <c r="E23" s="62"/>
    </row>
    <row r="24" spans="1:5" x14ac:dyDescent="0.25">
      <c r="B24" s="61"/>
      <c r="C24" s="62"/>
      <c r="D24" s="58"/>
      <c r="E24" s="62"/>
    </row>
    <row r="25" spans="1:5" ht="18.75" x14ac:dyDescent="0.25">
      <c r="A25" s="63"/>
      <c r="B25" s="64"/>
      <c r="C25" s="61"/>
      <c r="D25" s="65"/>
      <c r="E25" s="6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Alemany Lázaro</dc:creator>
  <cp:lastModifiedBy>Isabel Alemany Lázaro</cp:lastModifiedBy>
  <cp:lastPrinted>2026-03-12T11:06:29Z</cp:lastPrinted>
  <dcterms:created xsi:type="dcterms:W3CDTF">2025-02-13T07:59:38Z</dcterms:created>
  <dcterms:modified xsi:type="dcterms:W3CDTF">2026-03-23T14:19:00Z</dcterms:modified>
</cp:coreProperties>
</file>